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data\Giva\Working\Public Sites\Support Tools\First Call Resolution Calculator Tool\"/>
    </mc:Choice>
  </mc:AlternateContent>
  <xr:revisionPtr revIDLastSave="0" documentId="13_ncr:1_{925B6370-8B4E-4A5D-818E-8C528017F14E}" xr6:coauthVersionLast="47" xr6:coauthVersionMax="47" xr10:uidLastSave="{00000000-0000-0000-0000-000000000000}"/>
  <bookViews>
    <workbookView xWindow="-120" yWindow="-120" windowWidth="29040" windowHeight="17520" xr2:uid="{00000000-000D-0000-FFFF-FFFF00000000}"/>
  </bookViews>
  <sheets>
    <sheet name="FCR Calculator" sheetId="1" r:id="rId1"/>
  </sheets>
  <definedNames>
    <definedName name="_xlnm.Print_Area" localSheetId="0">'FCR Calculator'!$A$2:$I$36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B14" i="1"/>
  <c r="B6" i="1" s="1"/>
  <c r="D7" i="1" l="1"/>
  <c r="D6" i="1" l="1"/>
  <c r="D21" i="1"/>
  <c r="B7" i="1"/>
  <c r="B19" i="1"/>
  <c r="D19" i="1"/>
  <c r="B20" i="1"/>
  <c r="D20" i="1" s="1"/>
  <c r="D22" i="1"/>
  <c r="D23" i="1"/>
  <c r="D24" i="1"/>
  <c r="B26" i="1" l="1"/>
  <c r="D29" i="1"/>
  <c r="D26" i="1"/>
  <c r="D27" i="1"/>
  <c r="B27" i="1"/>
  <c r="D8" i="1"/>
  <c r="D9" i="1" s="1"/>
  <c r="E6" i="1"/>
  <c r="B8" i="1"/>
  <c r="B9" i="1" s="1"/>
  <c r="D28" i="1" l="1"/>
  <c r="E26" i="1"/>
  <c r="E27" i="1"/>
  <c r="E7" i="1"/>
  <c r="E8" i="1"/>
  <c r="E9" i="1"/>
  <c r="B29" i="1"/>
  <c r="D10" i="1" l="1"/>
  <c r="D33" i="1"/>
  <c r="D34" i="1" s="1"/>
  <c r="E29" i="1"/>
  <c r="B28" i="1"/>
  <c r="D30" i="1" s="1"/>
  <c r="D31" i="1" s="1"/>
  <c r="D32" i="1" s="1"/>
  <c r="E28" i="1" l="1"/>
  <c r="D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careyad</author>
    <author>test</author>
  </authors>
  <commentList>
    <comment ref="B11" authorId="0" shapeId="0" xr:uid="{00000000-0006-0000-0000-000001000000}">
      <text>
        <r>
          <rPr>
            <b/>
            <sz val="8"/>
            <color indexed="81"/>
            <rFont val="Tahoma"/>
            <family val="2"/>
          </rPr>
          <t>Enter the average amount of incidents that your help desk records per month</t>
        </r>
      </text>
    </comment>
    <comment ref="B12" authorId="1" shapeId="0" xr:uid="{00000000-0006-0000-0000-000002000000}">
      <text>
        <r>
          <rPr>
            <b/>
            <sz val="9"/>
            <color indexed="81"/>
            <rFont val="Tahoma"/>
            <family val="2"/>
          </rPr>
          <t>base salary times 1.35</t>
        </r>
      </text>
    </comment>
    <comment ref="B13" authorId="1" shapeId="0" xr:uid="{00000000-0006-0000-0000-000003000000}">
      <text>
        <r>
          <rPr>
            <b/>
            <sz val="9"/>
            <color indexed="81"/>
            <rFont val="Tahoma"/>
            <family val="2"/>
          </rPr>
          <t>Base salary times 1.35</t>
        </r>
      </text>
    </comment>
    <comment ref="B21" authorId="1" shapeId="0" xr:uid="{00000000-0006-0000-0000-000004000000}">
      <text>
        <r>
          <rPr>
            <b/>
            <sz val="9"/>
            <color indexed="81"/>
            <rFont val="Tahoma"/>
            <family val="2"/>
          </rPr>
          <t>16 incidents per day</t>
        </r>
        <r>
          <rPr>
            <sz val="9"/>
            <color indexed="81"/>
            <rFont val="Tahoma"/>
            <family val="2"/>
          </rPr>
          <t xml:space="preserve">
= .5 hours</t>
        </r>
      </text>
    </comment>
    <comment ref="C21" authorId="0" shapeId="0" xr:uid="{00000000-0006-0000-0000-000005000000}">
      <text>
        <r>
          <rPr>
            <b/>
            <sz val="8"/>
            <color indexed="81"/>
            <rFont val="Tahoma"/>
            <family val="2"/>
          </rPr>
          <t>Avg amount of time that LV1 will sepnd on an incident</t>
        </r>
      </text>
    </comment>
    <comment ref="B22" authorId="1" shapeId="0" xr:uid="{00000000-0006-0000-0000-000006000000}">
      <text>
        <r>
          <rPr>
            <b/>
            <sz val="9"/>
            <color indexed="81"/>
            <rFont val="Tahoma"/>
            <family val="2"/>
          </rPr>
          <t>4 per day</t>
        </r>
        <r>
          <rPr>
            <sz val="9"/>
            <color indexed="81"/>
            <rFont val="Tahoma"/>
            <family val="2"/>
          </rPr>
          <t xml:space="preserve">
</t>
        </r>
      </text>
    </comment>
    <comment ref="C22" authorId="0" shapeId="0" xr:uid="{00000000-0006-0000-0000-000007000000}">
      <text>
        <r>
          <rPr>
            <b/>
            <sz val="8"/>
            <color indexed="81"/>
            <rFont val="Tahoma"/>
            <family val="2"/>
          </rPr>
          <t>Average amount of time (In hours) that LV2 /L3 will spend on an incident</t>
        </r>
      </text>
    </comment>
    <comment ref="C23" authorId="0" shapeId="0" xr:uid="{00000000-0006-0000-0000-000008000000}">
      <text>
        <r>
          <rPr>
            <b/>
            <sz val="8"/>
            <color indexed="81"/>
            <rFont val="Tahoma"/>
            <family val="2"/>
          </rPr>
          <t>Average amount of time (in workday hours) until an issue is resolved by LV2/LV3</t>
        </r>
      </text>
    </comment>
    <comment ref="B24" authorId="1" shapeId="0" xr:uid="{00000000-0006-0000-0000-000009000000}">
      <text>
        <r>
          <rPr>
            <b/>
            <sz val="9"/>
            <color indexed="81"/>
            <rFont val="Tahoma"/>
            <family val="2"/>
          </rPr>
          <t>base salary times 1.35</t>
        </r>
      </text>
    </comment>
    <comment ref="C26" authorId="0" shapeId="0" xr:uid="{00000000-0006-0000-0000-00000A000000}">
      <text>
        <r>
          <rPr>
            <b/>
            <sz val="8"/>
            <color indexed="81"/>
            <rFont val="Tahoma"/>
            <family val="2"/>
          </rPr>
          <t>Amount of downtime that end users experience for LV1 incidents</t>
        </r>
        <r>
          <rPr>
            <sz val="8"/>
            <color indexed="81"/>
            <rFont val="Tahoma"/>
            <family val="2"/>
          </rPr>
          <t xml:space="preserve">
</t>
        </r>
      </text>
    </comment>
    <comment ref="C27" authorId="0" shapeId="0" xr:uid="{00000000-0006-0000-0000-00000B000000}">
      <text>
        <r>
          <rPr>
            <b/>
            <sz val="8"/>
            <color indexed="81"/>
            <rFont val="Tahoma"/>
            <family val="2"/>
          </rPr>
          <t>Amount of downtime that end users experience for LV1 incidents</t>
        </r>
        <r>
          <rPr>
            <sz val="8"/>
            <color indexed="81"/>
            <rFont val="Tahoma"/>
            <family val="2"/>
          </rPr>
          <t xml:space="preserve">
</t>
        </r>
      </text>
    </comment>
  </commentList>
</comments>
</file>

<file path=xl/sharedStrings.xml><?xml version="1.0" encoding="utf-8"?>
<sst xmlns="http://schemas.openxmlformats.org/spreadsheetml/2006/main" count="42" uniqueCount="39">
  <si>
    <t>Avg Cost per L1 Incident</t>
  </si>
  <si>
    <t>Average Incidents per Month</t>
  </si>
  <si>
    <t>LV 1 Incident Cost per Month</t>
  </si>
  <si>
    <t>LV 2/3 Incident Cost per Month</t>
  </si>
  <si>
    <t>Total Incident Cost per Month</t>
  </si>
  <si>
    <t>Total Annual Incident Cost</t>
  </si>
  <si>
    <t>Future</t>
  </si>
  <si>
    <t>Current FCR Percentage</t>
  </si>
  <si>
    <t>User Downtime Incurred  - LV1 Incidents</t>
  </si>
  <si>
    <t>User Downtime Incurred  - LV 2/3 Incidents</t>
  </si>
  <si>
    <t>Total User Downtime Incurred</t>
  </si>
  <si>
    <t>LV2/LV3 Hours Spent on Incidents</t>
  </si>
  <si>
    <t>User Downtime Saved in Hours</t>
  </si>
  <si>
    <t>User Downtime Save in FTE</t>
  </si>
  <si>
    <t>LV2/LV3 Hours Saved</t>
  </si>
  <si>
    <t>LV2/LV3 Cost Saved</t>
  </si>
  <si>
    <t>Current Metrics</t>
  </si>
  <si>
    <t>Increase FCR To:</t>
  </si>
  <si>
    <t>Savings</t>
  </si>
  <si>
    <t>Avg Cost L2 -L3 Incident Blended</t>
  </si>
  <si>
    <t xml:space="preserve">Avg Burdened Employee Salary </t>
  </si>
  <si>
    <t>FCR Savings Based on Incident Costs</t>
  </si>
  <si>
    <t>Average time to resolve a DT issue</t>
  </si>
  <si>
    <t>Avg hours LV2 Works Incident</t>
  </si>
  <si>
    <t>Avg LV1 hours per Incident</t>
  </si>
  <si>
    <t>Burdened Salary level 2/3</t>
  </si>
  <si>
    <t>Burdened Salary level 1</t>
  </si>
  <si>
    <t xml:space="preserve"> FCR Rate</t>
  </si>
  <si>
    <t>Annual Productivty Cost Savings from FCR</t>
  </si>
  <si>
    <t>Annual Support Cost Savings</t>
  </si>
  <si>
    <t xml:space="preserve">FCR Savings Based on Productivity Improvements </t>
  </si>
  <si>
    <t>User Downtime Cost Saved</t>
  </si>
  <si>
    <t>Learn more by taking a tour of Giva!</t>
  </si>
  <si>
    <t>Help Desk</t>
  </si>
  <si>
    <t>Customer Service</t>
  </si>
  <si>
    <t>or start a free, 30-day trial!</t>
  </si>
  <si>
    <r>
      <rPr>
        <b/>
        <sz val="11"/>
        <color theme="1"/>
        <rFont val="Verdana"/>
        <family val="2"/>
      </rPr>
      <t xml:space="preserve">
Instructions:
</t>
    </r>
    <r>
      <rPr>
        <sz val="11"/>
        <color theme="1"/>
        <rFont val="Verdana"/>
        <family val="2"/>
      </rPr>
      <t xml:space="preserve">First, enter the metric data to the left in the "yellow" spaces for your Service Desk to see the relationship  between your current FCR rate and your costs. Then adjust the figure for your current FCR up and down to see how it impacts costs. Increasing FCR saves costs on a per incident basis.
</t>
    </r>
    <r>
      <rPr>
        <b/>
        <sz val="11"/>
        <color theme="1"/>
        <rFont val="Verdana"/>
        <family val="2"/>
      </rPr>
      <t xml:space="preserve">FCR Saving Based Upon Incident Costs:
</t>
    </r>
    <r>
      <rPr>
        <sz val="11"/>
        <color theme="1"/>
        <rFont val="Verdana"/>
        <family val="2"/>
      </rPr>
      <t xml:space="preserve">Since Level 1 resources are less expensive than Level 2 or Level 3 resources, your cost per incident increases as an incident is escalated to higher tier level. By increasing the number of incidents resolved at Level 1 and reducing those escalated to level 2/3, you will reduce incident support costs.
</t>
    </r>
    <r>
      <rPr>
        <b/>
        <sz val="11"/>
        <color theme="1"/>
        <rFont val="Verdana"/>
        <family val="2"/>
      </rPr>
      <t xml:space="preserve">FCR Savings Based on Productivity Improvements:
</t>
    </r>
    <r>
      <rPr>
        <sz val="11"/>
        <color theme="1"/>
        <rFont val="Verdana"/>
        <family val="2"/>
      </rPr>
      <t xml:space="preserve">A call resolved over the phone by level 1 takes minutes while it may take a Level 2/3 resource hours before they have time to visit the end user. By resolving incidents more quickly at Level 1, end users suffer less down time and more time doing their jobs. </t>
    </r>
  </si>
  <si>
    <t>Copyright © 2024 Giva, Inc. All Rights Reserved.</t>
  </si>
  <si>
    <t xml:space="preserve">  Giva First Call Resolution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</si>
</sst>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4" formatCode="_(&quot;$&quot;* #,##0.00_);_(&quot;$&quot;* \(#,##0.00\);_(&quot;$&quot;* &quot;-&quot;??_);_(@_)"/>
    <numFmt numFmtId="164" formatCode="#,##0.0"/>
    <numFmt numFmtId="165" formatCode="0.0"/>
    <numFmt numFmtId="166" formatCode="0;[Red]0"/>
  </numFmts>
  <fonts count="25" x14ac:knownFonts="1">
    <font>
      <sz val="11"/>
      <color theme="1"/>
      <name val="Calibri"/>
      <family val="2"/>
      <scheme val="minor"/>
    </font>
    <font>
      <sz val="11"/>
      <color theme="1"/>
      <name val="Calibri"/>
      <family val="2"/>
      <scheme val="minor"/>
    </font>
    <font>
      <sz val="10"/>
      <name val="Arial"/>
      <family val="2"/>
    </font>
    <font>
      <sz val="10"/>
      <color indexed="8"/>
      <name val="Verdana"/>
      <family val="2"/>
    </font>
    <font>
      <sz val="10"/>
      <name val="Verdana"/>
      <family val="2"/>
    </font>
    <font>
      <b/>
      <sz val="10"/>
      <name val="Verdana"/>
      <family val="2"/>
    </font>
    <font>
      <sz val="8"/>
      <color indexed="81"/>
      <name val="Tahoma"/>
      <family val="2"/>
    </font>
    <font>
      <b/>
      <sz val="8"/>
      <color indexed="81"/>
      <name val="Tahoma"/>
      <family val="2"/>
    </font>
    <font>
      <b/>
      <sz val="10"/>
      <name val="Arial"/>
      <family val="2"/>
    </font>
    <font>
      <sz val="10"/>
      <color theme="1"/>
      <name val="Verdana"/>
      <family val="2"/>
    </font>
    <font>
      <sz val="11"/>
      <color theme="1"/>
      <name val="Verdana"/>
      <family val="2"/>
    </font>
    <font>
      <b/>
      <sz val="11"/>
      <color theme="1"/>
      <name val="Verdana"/>
      <family val="2"/>
    </font>
    <font>
      <sz val="11"/>
      <color rgb="FFFF0000"/>
      <name val="Calibri"/>
      <family val="2"/>
      <scheme val="minor"/>
    </font>
    <font>
      <b/>
      <sz val="11"/>
      <name val="Verdana"/>
      <family val="2"/>
    </font>
    <font>
      <b/>
      <sz val="12"/>
      <color theme="1"/>
      <name val="Calibri"/>
      <family val="2"/>
      <scheme val="minor"/>
    </font>
    <font>
      <sz val="11"/>
      <color rgb="FF00B050"/>
      <name val="Calibri"/>
      <family val="2"/>
      <scheme val="minor"/>
    </font>
    <font>
      <b/>
      <sz val="20"/>
      <color theme="0"/>
      <name val="Calibri"/>
      <family val="2"/>
      <scheme val="minor"/>
    </font>
    <font>
      <b/>
      <sz val="10"/>
      <color indexed="8"/>
      <name val="Verdana"/>
      <family val="2"/>
    </font>
    <font>
      <sz val="9"/>
      <color indexed="81"/>
      <name val="Tahoma"/>
      <family val="2"/>
    </font>
    <font>
      <b/>
      <sz val="9"/>
      <color indexed="81"/>
      <name val="Tahoma"/>
      <family val="2"/>
    </font>
    <font>
      <b/>
      <sz val="11"/>
      <name val="Arial"/>
      <family val="2"/>
    </font>
    <font>
      <b/>
      <sz val="14"/>
      <color theme="0"/>
      <name val="Verdana"/>
      <family val="2"/>
    </font>
    <font>
      <u/>
      <sz val="11"/>
      <color theme="10"/>
      <name val="Calibri"/>
      <family val="2"/>
    </font>
    <font>
      <sz val="18"/>
      <color theme="1"/>
      <name val="Calibri"/>
      <family val="2"/>
      <scheme val="minor"/>
    </font>
    <font>
      <b/>
      <sz val="14"/>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66FF33"/>
        <bgColor indexed="64"/>
      </patternFill>
    </fill>
    <fill>
      <patternFill patternType="solid">
        <fgColor rgb="FFCCFFCC"/>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double">
        <color rgb="FFFF0000"/>
      </left>
      <right style="double">
        <color rgb="FFFF0000"/>
      </right>
      <top style="double">
        <color rgb="FFFF0000"/>
      </top>
      <bottom style="double">
        <color rgb="FFFF0000"/>
      </bottom>
      <diagonal/>
    </border>
    <border>
      <left style="medium">
        <color rgb="FFFF0000"/>
      </left>
      <right style="medium">
        <color rgb="FFFF0000"/>
      </right>
      <top style="medium">
        <color rgb="FFFF0000"/>
      </top>
      <bottom style="medium">
        <color rgb="FFFF0000"/>
      </bottom>
      <diagonal/>
    </border>
    <border>
      <left style="medium">
        <color indexed="64"/>
      </left>
      <right style="double">
        <color rgb="FFC00000"/>
      </right>
      <top style="medium">
        <color rgb="FFFF0000"/>
      </top>
      <bottom style="double">
        <color rgb="FFC00000"/>
      </bottom>
      <diagonal/>
    </border>
    <border>
      <left style="medium">
        <color indexed="64"/>
      </left>
      <right style="double">
        <color rgb="FFC00000"/>
      </right>
      <top style="double">
        <color rgb="FFC00000"/>
      </top>
      <bottom/>
      <diagonal/>
    </border>
  </borders>
  <cellStyleXfs count="5">
    <xf numFmtId="0" fontId="0" fillId="0" borderId="0"/>
    <xf numFmtId="44" fontId="1" fillId="0" borderId="0" applyFont="0" applyFill="0" applyBorder="0" applyAlignment="0" applyProtection="0"/>
    <xf numFmtId="0" fontId="2" fillId="0" borderId="0"/>
    <xf numFmtId="0" fontId="2" fillId="0" borderId="0"/>
    <xf numFmtId="0" fontId="22" fillId="0" borderId="0" applyNumberFormat="0" applyFill="0" applyBorder="0" applyAlignment="0" applyProtection="0">
      <alignment vertical="top"/>
      <protection locked="0"/>
    </xf>
  </cellStyleXfs>
  <cellXfs count="91">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5" fontId="4" fillId="5" borderId="0" xfId="3" applyNumberFormat="1" applyFont="1" applyFill="1" applyAlignment="1" applyProtection="1">
      <alignment horizontal="center" vertical="center"/>
      <protection hidden="1"/>
    </xf>
    <xf numFmtId="5" fontId="4" fillId="5" borderId="6" xfId="2" applyNumberFormat="1" applyFont="1" applyFill="1" applyBorder="1" applyAlignment="1">
      <alignment horizontal="center" vertical="center"/>
    </xf>
    <xf numFmtId="9" fontId="4" fillId="5" borderId="0" xfId="2" applyNumberFormat="1" applyFont="1" applyFill="1" applyAlignment="1">
      <alignment horizontal="center" vertical="center"/>
    </xf>
    <xf numFmtId="5" fontId="5" fillId="5" borderId="0" xfId="3" applyNumberFormat="1" applyFont="1" applyFill="1" applyAlignment="1" applyProtection="1">
      <alignment horizontal="center" vertical="center"/>
      <protection hidden="1"/>
    </xf>
    <xf numFmtId="5" fontId="4" fillId="5" borderId="6" xfId="3" applyNumberFormat="1" applyFont="1" applyFill="1" applyBorder="1" applyAlignment="1" applyProtection="1">
      <alignment horizontal="center" vertical="center"/>
      <protection hidden="1"/>
    </xf>
    <xf numFmtId="9" fontId="11" fillId="3" borderId="11" xfId="2" applyNumberFormat="1" applyFont="1" applyFill="1" applyBorder="1" applyAlignment="1" applyProtection="1">
      <alignment horizontal="center" vertical="center"/>
      <protection locked="0"/>
    </xf>
    <xf numFmtId="9" fontId="9" fillId="5" borderId="0" xfId="0" applyNumberFormat="1" applyFont="1" applyFill="1" applyAlignment="1">
      <alignment horizontal="center" vertical="center"/>
    </xf>
    <xf numFmtId="3" fontId="9" fillId="5" borderId="0" xfId="0" applyNumberFormat="1" applyFont="1" applyFill="1" applyAlignment="1">
      <alignment horizontal="center" vertical="center"/>
    </xf>
    <xf numFmtId="164" fontId="9" fillId="5" borderId="0" xfId="0" applyNumberFormat="1" applyFont="1" applyFill="1" applyAlignment="1">
      <alignment horizontal="center" vertical="center"/>
    </xf>
    <xf numFmtId="0" fontId="9" fillId="5" borderId="7" xfId="0" applyFont="1" applyFill="1" applyBorder="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4" fillId="5" borderId="0" xfId="0" applyFont="1" applyFill="1" applyAlignment="1">
      <alignment horizontal="center" vertical="center"/>
    </xf>
    <xf numFmtId="0" fontId="13" fillId="3" borderId="11" xfId="2" applyFont="1" applyFill="1" applyBorder="1" applyAlignment="1" applyProtection="1">
      <alignment horizontal="center" vertical="center"/>
      <protection locked="0"/>
    </xf>
    <xf numFmtId="165" fontId="13" fillId="3" borderId="12" xfId="2" applyNumberFormat="1" applyFont="1" applyFill="1" applyBorder="1" applyAlignment="1" applyProtection="1">
      <alignment horizontal="center" vertical="center"/>
      <protection locked="0"/>
    </xf>
    <xf numFmtId="165" fontId="13" fillId="3" borderId="13" xfId="2" applyNumberFormat="1" applyFont="1" applyFill="1" applyBorder="1" applyAlignment="1" applyProtection="1">
      <alignment horizontal="center" vertical="center"/>
      <protection locked="0"/>
    </xf>
    <xf numFmtId="165" fontId="13" fillId="3" borderId="14" xfId="2" applyNumberFormat="1" applyFont="1" applyFill="1" applyBorder="1" applyAlignment="1">
      <alignment horizontal="center" vertical="center"/>
    </xf>
    <xf numFmtId="5" fontId="13" fillId="3" borderId="11" xfId="2" applyNumberFormat="1" applyFont="1" applyFill="1" applyBorder="1" applyAlignment="1" applyProtection="1">
      <alignment horizontal="center" vertical="center"/>
      <protection locked="0"/>
    </xf>
    <xf numFmtId="0" fontId="0" fillId="6" borderId="0" xfId="0" applyFill="1" applyAlignment="1">
      <alignment horizontal="center" vertical="center"/>
    </xf>
    <xf numFmtId="7" fontId="4" fillId="5" borderId="0" xfId="1" applyNumberFormat="1" applyFont="1" applyFill="1" applyBorder="1" applyAlignment="1" applyProtection="1">
      <alignment horizontal="center" vertical="center"/>
    </xf>
    <xf numFmtId="7" fontId="4" fillId="5" borderId="6" xfId="1" applyNumberFormat="1" applyFont="1" applyFill="1" applyBorder="1" applyAlignment="1" applyProtection="1">
      <alignment horizontal="center" vertical="center"/>
    </xf>
    <xf numFmtId="0" fontId="0" fillId="0" borderId="0" xfId="0" applyAlignment="1">
      <alignment horizontal="center" vertical="center" wrapText="1"/>
    </xf>
    <xf numFmtId="0" fontId="3" fillId="0" borderId="0" xfId="2" applyFont="1" applyAlignment="1">
      <alignment horizontal="center" vertical="center" wrapText="1"/>
    </xf>
    <xf numFmtId="0" fontId="3" fillId="0" borderId="7" xfId="2" applyFont="1" applyBorder="1" applyAlignment="1">
      <alignment horizontal="center" vertical="center" wrapText="1"/>
    </xf>
    <xf numFmtId="166" fontId="15" fillId="0" borderId="2"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4" xfId="1" applyNumberFormat="1" applyFont="1" applyFill="1" applyBorder="1" applyAlignment="1" applyProtection="1">
      <alignment horizontal="center" vertical="center"/>
    </xf>
    <xf numFmtId="5" fontId="1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4" xfId="0" applyFont="1" applyBorder="1" applyAlignment="1">
      <alignment horizontal="center" vertical="center"/>
    </xf>
    <xf numFmtId="9" fontId="4" fillId="0" borderId="5" xfId="2" applyNumberFormat="1" applyFont="1" applyBorder="1" applyAlignment="1">
      <alignment horizontal="center" vertical="center"/>
    </xf>
    <xf numFmtId="9" fontId="4" fillId="0" borderId="4" xfId="2" applyNumberFormat="1" applyFont="1" applyBorder="1" applyAlignment="1">
      <alignment horizontal="center" vertical="center"/>
    </xf>
    <xf numFmtId="5" fontId="15" fillId="0" borderId="5" xfId="0" applyNumberFormat="1" applyFont="1" applyBorder="1" applyAlignment="1">
      <alignment horizontal="center" vertical="center"/>
    </xf>
    <xf numFmtId="5" fontId="12" fillId="0" borderId="4" xfId="0" applyNumberFormat="1" applyFont="1" applyBorder="1" applyAlignment="1">
      <alignment horizontal="center" vertical="center"/>
    </xf>
    <xf numFmtId="0" fontId="17" fillId="0" borderId="0" xfId="2" applyFont="1" applyAlignment="1">
      <alignment horizontal="center" vertical="center" wrapText="1"/>
    </xf>
    <xf numFmtId="0" fontId="3" fillId="0" borderId="6" xfId="2"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20" fillId="8" borderId="3" xfId="0" applyFont="1" applyFill="1" applyBorder="1" applyAlignment="1">
      <alignment horizontal="center" vertical="center"/>
    </xf>
    <xf numFmtId="0" fontId="20" fillId="8" borderId="0" xfId="0" applyFont="1" applyFill="1" applyAlignment="1">
      <alignment horizontal="center" vertical="center" wrapText="1"/>
    </xf>
    <xf numFmtId="0" fontId="20" fillId="8" borderId="4" xfId="0" applyFont="1" applyFill="1" applyBorder="1" applyAlignment="1">
      <alignment horizontal="center" vertical="center"/>
    </xf>
    <xf numFmtId="0" fontId="20" fillId="8" borderId="0" xfId="0" applyFont="1" applyFill="1" applyAlignment="1">
      <alignment horizontal="center" vertical="center"/>
    </xf>
    <xf numFmtId="0" fontId="24" fillId="9" borderId="10" xfId="0" applyFont="1" applyFill="1" applyBorder="1" applyAlignment="1">
      <alignment horizontal="center" vertical="center" wrapText="1"/>
    </xf>
    <xf numFmtId="5" fontId="4" fillId="10" borderId="3" xfId="3" applyNumberFormat="1" applyFont="1" applyFill="1" applyBorder="1" applyAlignment="1" applyProtection="1">
      <alignment horizontal="center" vertical="center"/>
      <protection hidden="1"/>
    </xf>
    <xf numFmtId="5" fontId="5" fillId="10" borderId="3" xfId="3" applyNumberFormat="1" applyFont="1" applyFill="1" applyBorder="1" applyAlignment="1" applyProtection="1">
      <alignment horizontal="center" vertical="center"/>
      <protection hidden="1"/>
    </xf>
    <xf numFmtId="5" fontId="4" fillId="10" borderId="9" xfId="3" applyNumberFormat="1" applyFont="1" applyFill="1" applyBorder="1" applyAlignment="1" applyProtection="1">
      <alignment horizontal="center" vertical="center"/>
      <protection hidden="1"/>
    </xf>
    <xf numFmtId="9" fontId="9" fillId="10" borderId="3" xfId="0" applyNumberFormat="1" applyFont="1" applyFill="1" applyBorder="1" applyAlignment="1">
      <alignment horizontal="center" vertical="center"/>
    </xf>
    <xf numFmtId="3" fontId="9" fillId="10" borderId="3" xfId="0" applyNumberFormat="1" applyFont="1" applyFill="1" applyBorder="1" applyAlignment="1">
      <alignment horizontal="center" vertical="center"/>
    </xf>
    <xf numFmtId="0" fontId="9" fillId="10" borderId="1" xfId="0" applyFont="1" applyFill="1" applyBorder="1" applyAlignment="1">
      <alignment horizontal="center" vertical="center"/>
    </xf>
    <xf numFmtId="0" fontId="9" fillId="10" borderId="3" xfId="0" applyFont="1" applyFill="1" applyBorder="1" applyAlignment="1">
      <alignment horizontal="center" vertical="center"/>
    </xf>
    <xf numFmtId="0" fontId="9" fillId="10" borderId="3" xfId="0" applyFont="1" applyFill="1" applyBorder="1" applyAlignment="1">
      <alignment horizontal="center" vertical="center" wrapText="1"/>
    </xf>
    <xf numFmtId="0" fontId="4" fillId="10" borderId="3" xfId="0" applyFont="1" applyFill="1" applyBorder="1" applyAlignment="1">
      <alignment horizontal="center" vertical="center"/>
    </xf>
    <xf numFmtId="0" fontId="0" fillId="10" borderId="3" xfId="0" applyFill="1" applyBorder="1" applyAlignment="1">
      <alignment horizontal="center" vertical="center"/>
    </xf>
    <xf numFmtId="0" fontId="0" fillId="10" borderId="9" xfId="0" applyFill="1" applyBorder="1" applyAlignment="1">
      <alignment horizontal="center" vertical="center"/>
    </xf>
    <xf numFmtId="6" fontId="14" fillId="11" borderId="9" xfId="1" applyNumberFormat="1" applyFont="1" applyFill="1" applyBorder="1" applyAlignment="1" applyProtection="1">
      <alignment horizontal="center" vertical="center" wrapText="1"/>
    </xf>
    <xf numFmtId="6" fontId="14" fillId="11" borderId="1" xfId="1" applyNumberFormat="1" applyFont="1" applyFill="1" applyBorder="1" applyAlignment="1" applyProtection="1">
      <alignment horizontal="center" vertical="center" wrapText="1"/>
    </xf>
    <xf numFmtId="0" fontId="16" fillId="7" borderId="1" xfId="0" applyFont="1" applyFill="1" applyBorder="1" applyAlignment="1">
      <alignment horizontal="center" vertical="center" wrapText="1"/>
    </xf>
    <xf numFmtId="0" fontId="0" fillId="7" borderId="7" xfId="0" applyFill="1" applyBorder="1" applyAlignment="1">
      <alignment horizontal="center" vertical="center" wrapText="1"/>
    </xf>
    <xf numFmtId="0" fontId="0" fillId="7" borderId="2" xfId="0" applyFill="1" applyBorder="1" applyAlignment="1">
      <alignment horizontal="center" vertical="center" wrapText="1"/>
    </xf>
    <xf numFmtId="5" fontId="11" fillId="4" borderId="6" xfId="1" applyNumberFormat="1" applyFont="1" applyFill="1" applyBorder="1" applyAlignment="1" applyProtection="1">
      <alignment horizontal="center" vertical="center"/>
      <protection hidden="1"/>
    </xf>
    <xf numFmtId="0" fontId="0" fillId="4" borderId="5" xfId="0" applyFill="1" applyBorder="1" applyAlignment="1">
      <alignment horizontal="center" vertical="center"/>
    </xf>
    <xf numFmtId="5" fontId="13" fillId="4" borderId="10" xfId="1" applyNumberFormat="1" applyFont="1" applyFill="1" applyBorder="1" applyAlignment="1" applyProtection="1">
      <alignment horizontal="center" vertical="center"/>
      <protection hidden="1"/>
    </xf>
    <xf numFmtId="0" fontId="0" fillId="4" borderId="8"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2" fillId="0" borderId="0" xfId="4" applyFill="1" applyAlignment="1" applyProtection="1">
      <alignment horizontal="center" vertical="center" wrapText="1"/>
    </xf>
    <xf numFmtId="5" fontId="4" fillId="0" borderId="10" xfId="3" applyNumberFormat="1" applyFont="1" applyBorder="1" applyAlignment="1" applyProtection="1">
      <alignment horizontal="center" vertical="center"/>
      <protection hidden="1"/>
    </xf>
    <xf numFmtId="0" fontId="21" fillId="7" borderId="1"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10" fillId="0" borderId="1" xfId="0" applyFont="1" applyBorder="1" applyAlignment="1">
      <alignment vertical="top" wrapText="1"/>
    </xf>
    <xf numFmtId="0" fontId="10" fillId="0" borderId="7"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0" xfId="0" applyFont="1" applyAlignment="1">
      <alignment vertical="top" wrapText="1"/>
    </xf>
    <xf numFmtId="0" fontId="10" fillId="0" borderId="4" xfId="0" applyFont="1" applyBorder="1" applyAlignment="1">
      <alignment vertical="top" wrapText="1"/>
    </xf>
    <xf numFmtId="0" fontId="10" fillId="0" borderId="9" xfId="0" applyFont="1" applyBorder="1" applyAlignment="1">
      <alignment vertical="top" wrapText="1"/>
    </xf>
    <xf numFmtId="0" fontId="10" fillId="0" borderId="6" xfId="0" applyFont="1" applyBorder="1" applyAlignment="1">
      <alignment vertical="top" wrapText="1"/>
    </xf>
    <xf numFmtId="0" fontId="10" fillId="0" borderId="5" xfId="0" applyFont="1" applyBorder="1" applyAlignment="1">
      <alignment vertical="top" wrapText="1"/>
    </xf>
    <xf numFmtId="0" fontId="23"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vertical="center"/>
    </xf>
    <xf numFmtId="0" fontId="0" fillId="0" borderId="6" xfId="0" applyBorder="1" applyAlignment="1">
      <alignment horizontal="center" vertical="center"/>
    </xf>
  </cellXfs>
  <cellStyles count="5">
    <cellStyle name="Currency" xfId="1" builtinId="4"/>
    <cellStyle name="Hyperlink" xfId="4" builtinId="8"/>
    <cellStyle name="Normal" xfId="0" builtinId="0"/>
    <cellStyle name="Normal 2" xfId="2" xr:uid="{00000000-0005-0000-0000-000004000000}"/>
    <cellStyle name="Normal 3" xfId="3" xr:uid="{00000000-0005-0000-0000-000005000000}"/>
  </cellStyles>
  <dxfs count="0"/>
  <tableStyles count="0" defaultTableStyle="TableStyleMedium9" defaultPivotStyle="PivotStyleLight16"/>
  <colors>
    <mruColors>
      <color rgb="FFCCFFCC"/>
      <color rgb="FFFFFF99"/>
      <color rgb="FF66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ivainc.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416339</xdr:colOff>
      <xdr:row>0</xdr:row>
      <xdr:rowOff>188617</xdr:rowOff>
    </xdr:from>
    <xdr:to>
      <xdr:col>3</xdr:col>
      <xdr:colOff>374429</xdr:colOff>
      <xdr:row>0</xdr:row>
      <xdr:rowOff>748211</xdr:rowOff>
    </xdr:to>
    <xdr:pic>
      <xdr:nvPicPr>
        <xdr:cNvPr id="6" name="Picture 1">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730789" y="188617"/>
          <a:ext cx="2596515" cy="55959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ivainc.com/products/customer-service-software/" TargetMode="External"/><Relationship Id="rId1" Type="http://schemas.openxmlformats.org/officeDocument/2006/relationships/hyperlink" Target="https://www.givainc.com/free-tria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0"/>
  <sheetViews>
    <sheetView tabSelected="1" zoomScaleNormal="100" workbookViewId="0">
      <selection activeCell="B1" sqref="B1:E1"/>
    </sheetView>
  </sheetViews>
  <sheetFormatPr defaultRowHeight="15" x14ac:dyDescent="0.25"/>
  <cols>
    <col min="1" max="1" width="5.7109375" style="1" customWidth="1"/>
    <col min="2" max="2" width="16.5703125" style="1" customWidth="1"/>
    <col min="3" max="3" width="39.5703125" style="24" customWidth="1"/>
    <col min="4" max="4" width="16.7109375" style="1" customWidth="1"/>
    <col min="5" max="5" width="12" style="1" customWidth="1"/>
    <col min="6" max="6" width="2.7109375" style="1" customWidth="1"/>
    <col min="7" max="7" width="13" style="21" customWidth="1"/>
    <col min="8" max="8" width="8.42578125" style="21" customWidth="1"/>
    <col min="9" max="9" width="8.28515625" style="21" customWidth="1"/>
    <col min="10" max="10" width="9.140625" style="1"/>
    <col min="11" max="11" width="5.7109375" style="1" customWidth="1"/>
    <col min="12" max="16384" width="9.140625" style="1"/>
  </cols>
  <sheetData>
    <row r="1" spans="1:40" ht="70.5" customHeight="1" x14ac:dyDescent="0.25">
      <c r="A1" s="69"/>
      <c r="B1" s="69"/>
      <c r="C1" s="69"/>
      <c r="D1" s="69"/>
      <c r="E1" s="69"/>
      <c r="F1" s="89"/>
      <c r="G1" s="68" t="s">
        <v>37</v>
      </c>
      <c r="H1" s="68"/>
      <c r="I1" s="68"/>
      <c r="J1" s="68"/>
      <c r="K1" s="68"/>
    </row>
    <row r="2" spans="1:40" ht="15.75" thickBot="1" x14ac:dyDescent="0.3">
      <c r="A2" s="69"/>
      <c r="B2" s="90"/>
      <c r="C2" s="90"/>
      <c r="D2" s="90"/>
      <c r="E2" s="90"/>
      <c r="F2" s="89"/>
      <c r="G2" s="90"/>
      <c r="H2" s="90"/>
      <c r="I2" s="90"/>
      <c r="J2" s="90"/>
      <c r="K2" s="68"/>
    </row>
    <row r="3" spans="1:40" ht="39" customHeight="1" x14ac:dyDescent="0.25">
      <c r="A3" s="69"/>
      <c r="B3" s="61" t="s">
        <v>21</v>
      </c>
      <c r="C3" s="62"/>
      <c r="D3" s="62"/>
      <c r="E3" s="63"/>
      <c r="F3" s="89"/>
      <c r="G3" s="72" t="s">
        <v>38</v>
      </c>
      <c r="H3" s="73"/>
      <c r="I3" s="73"/>
      <c r="J3" s="74"/>
      <c r="K3" s="68"/>
    </row>
    <row r="4" spans="1:40" ht="33" customHeight="1" thickBot="1" x14ac:dyDescent="0.3">
      <c r="A4" s="69"/>
      <c r="B4" s="43" t="s">
        <v>16</v>
      </c>
      <c r="C4" s="44"/>
      <c r="D4" s="44" t="s">
        <v>17</v>
      </c>
      <c r="E4" s="45" t="s">
        <v>18</v>
      </c>
      <c r="F4" s="89"/>
      <c r="G4" s="75"/>
      <c r="H4" s="76"/>
      <c r="I4" s="76"/>
      <c r="J4" s="77"/>
      <c r="K4" s="68"/>
    </row>
    <row r="5" spans="1:40" ht="24.75" customHeight="1" thickTop="1" thickBot="1" x14ac:dyDescent="0.3">
      <c r="A5" s="69"/>
      <c r="B5" s="8">
        <v>0.5</v>
      </c>
      <c r="C5" s="39" t="s">
        <v>27</v>
      </c>
      <c r="D5" s="8">
        <v>0.65</v>
      </c>
      <c r="E5" s="32"/>
      <c r="F5" s="89"/>
      <c r="G5" s="78" t="s">
        <v>36</v>
      </c>
      <c r="H5" s="79"/>
      <c r="I5" s="79"/>
      <c r="J5" s="80"/>
      <c r="K5" s="68"/>
    </row>
    <row r="6" spans="1:40" ht="15.75" thickTop="1" x14ac:dyDescent="0.25">
      <c r="A6" s="69"/>
      <c r="B6" s="48">
        <f>($B$14*$B$11)</f>
        <v>57397.959183673469</v>
      </c>
      <c r="C6" s="25" t="s">
        <v>2</v>
      </c>
      <c r="D6" s="3">
        <f>B6+($B$14*(D$5-B5)*$B$11)</f>
        <v>66007.653061224497</v>
      </c>
      <c r="E6" s="38">
        <f>D6-B6</f>
        <v>8609.693877551028</v>
      </c>
      <c r="F6" s="89"/>
      <c r="G6" s="81"/>
      <c r="H6" s="82"/>
      <c r="I6" s="82"/>
      <c r="J6" s="83"/>
      <c r="K6" s="68"/>
    </row>
    <row r="7" spans="1:40" x14ac:dyDescent="0.25">
      <c r="A7" s="69"/>
      <c r="B7" s="48">
        <f>$B$15*($B$11*(1-B$5))</f>
        <v>178571.42857142858</v>
      </c>
      <c r="C7" s="25" t="s">
        <v>3</v>
      </c>
      <c r="D7" s="3">
        <f>$B$15*($B$11*(1-D$5))</f>
        <v>125000</v>
      </c>
      <c r="E7" s="30">
        <f t="shared" ref="E7:E9" si="0">D7-B7</f>
        <v>-53571.42857142858</v>
      </c>
      <c r="F7" s="89"/>
      <c r="G7" s="81"/>
      <c r="H7" s="82"/>
      <c r="I7" s="82"/>
      <c r="J7" s="83"/>
      <c r="K7" s="68"/>
    </row>
    <row r="8" spans="1:40" ht="18.75" customHeight="1" x14ac:dyDescent="0.25">
      <c r="A8" s="69"/>
      <c r="B8" s="48">
        <f>SUM($B$6:$B$7)</f>
        <v>235969.38775510204</v>
      </c>
      <c r="C8" s="25" t="s">
        <v>4</v>
      </c>
      <c r="D8" s="3">
        <f>SUM(D6:D7)</f>
        <v>191007.6530612245</v>
      </c>
      <c r="E8" s="30">
        <f t="shared" si="0"/>
        <v>-44961.734693877544</v>
      </c>
      <c r="F8" s="89"/>
      <c r="G8" s="81"/>
      <c r="H8" s="82"/>
      <c r="I8" s="82"/>
      <c r="J8" s="83"/>
      <c r="K8" s="68"/>
    </row>
    <row r="9" spans="1:40" s="2" customFormat="1" ht="15.75" thickBot="1" x14ac:dyDescent="0.3">
      <c r="A9" s="69"/>
      <c r="B9" s="49">
        <f>B8*12</f>
        <v>2831632.6530612246</v>
      </c>
      <c r="C9" s="25" t="s">
        <v>5</v>
      </c>
      <c r="D9" s="6">
        <f>D8*12</f>
        <v>2292091.836734694</v>
      </c>
      <c r="E9" s="30">
        <f t="shared" si="0"/>
        <v>-539540.81632653065</v>
      </c>
      <c r="F9" s="89"/>
      <c r="G9" s="81"/>
      <c r="H9" s="82"/>
      <c r="I9" s="82"/>
      <c r="J9" s="83"/>
      <c r="K9" s="68"/>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ht="40.5" customHeight="1" thickBot="1" x14ac:dyDescent="0.3">
      <c r="A10" s="69"/>
      <c r="B10" s="60">
        <v>0</v>
      </c>
      <c r="C10" s="47" t="s">
        <v>29</v>
      </c>
      <c r="D10" s="66">
        <f>$B$9-D9</f>
        <v>539540.81632653065</v>
      </c>
      <c r="E10" s="67"/>
      <c r="F10" s="89"/>
      <c r="G10" s="81"/>
      <c r="H10" s="82"/>
      <c r="I10" s="82"/>
      <c r="J10" s="83"/>
      <c r="K10" s="68"/>
    </row>
    <row r="11" spans="1:40" ht="17.25" customHeight="1" thickTop="1" thickBot="1" x14ac:dyDescent="0.3">
      <c r="A11" s="69"/>
      <c r="B11" s="16">
        <v>5000</v>
      </c>
      <c r="C11" s="25" t="s">
        <v>1</v>
      </c>
      <c r="D11" s="5"/>
      <c r="E11" s="36"/>
      <c r="F11" s="89"/>
      <c r="G11" s="81"/>
      <c r="H11" s="82"/>
      <c r="I11" s="82"/>
      <c r="J11" s="83"/>
      <c r="K11" s="68"/>
    </row>
    <row r="12" spans="1:40" ht="16.5" thickTop="1" thickBot="1" x14ac:dyDescent="0.3">
      <c r="A12" s="69"/>
      <c r="B12" s="20">
        <v>45000</v>
      </c>
      <c r="C12" s="25" t="s">
        <v>26</v>
      </c>
      <c r="D12" s="3"/>
      <c r="E12" s="30"/>
      <c r="F12" s="89"/>
      <c r="G12" s="81"/>
      <c r="H12" s="82"/>
      <c r="I12" s="82"/>
      <c r="J12" s="83"/>
      <c r="K12" s="68"/>
    </row>
    <row r="13" spans="1:40" ht="16.5" thickTop="1" thickBot="1" x14ac:dyDescent="0.3">
      <c r="A13" s="69"/>
      <c r="B13" s="20">
        <v>70000</v>
      </c>
      <c r="C13" s="25" t="s">
        <v>25</v>
      </c>
      <c r="D13" s="3"/>
      <c r="E13" s="30"/>
      <c r="F13" s="89"/>
      <c r="G13" s="81"/>
      <c r="H13" s="82"/>
      <c r="I13" s="82"/>
      <c r="J13" s="83"/>
      <c r="K13" s="68"/>
    </row>
    <row r="14" spans="1:40" ht="15.75" thickTop="1" x14ac:dyDescent="0.25">
      <c r="A14" s="69"/>
      <c r="B14" s="48">
        <f>$B$21*$B$12/1960</f>
        <v>11.479591836734693</v>
      </c>
      <c r="C14" s="25" t="s">
        <v>0</v>
      </c>
      <c r="D14" s="3"/>
      <c r="E14" s="30"/>
      <c r="F14" s="89"/>
      <c r="G14" s="81"/>
      <c r="H14" s="82"/>
      <c r="I14" s="82"/>
      <c r="J14" s="83"/>
      <c r="K14" s="68"/>
    </row>
    <row r="15" spans="1:40" ht="15.75" thickBot="1" x14ac:dyDescent="0.3">
      <c r="A15" s="69"/>
      <c r="B15" s="50">
        <f>$B$22*$B$13/1960</f>
        <v>71.428571428571431</v>
      </c>
      <c r="C15" s="40" t="s">
        <v>19</v>
      </c>
      <c r="D15" s="7"/>
      <c r="E15" s="37"/>
      <c r="F15" s="89"/>
      <c r="G15" s="81"/>
      <c r="H15" s="82"/>
      <c r="I15" s="82"/>
      <c r="J15" s="83"/>
      <c r="K15" s="68"/>
    </row>
    <row r="16" spans="1:40" s="21" customFormat="1" ht="21.75" customHeight="1" thickBot="1" x14ac:dyDescent="0.3">
      <c r="A16" s="69"/>
      <c r="B16" s="71"/>
      <c r="C16" s="71"/>
      <c r="D16" s="71"/>
      <c r="E16" s="71"/>
      <c r="F16" s="89"/>
      <c r="G16" s="81"/>
      <c r="H16" s="82"/>
      <c r="I16" s="82"/>
      <c r="J16" s="83"/>
      <c r="K16" s="68"/>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pans="1:11" ht="39" customHeight="1" x14ac:dyDescent="0.25">
      <c r="A17" s="69"/>
      <c r="B17" s="61" t="s">
        <v>30</v>
      </c>
      <c r="C17" s="62"/>
      <c r="D17" s="62"/>
      <c r="E17" s="63"/>
      <c r="F17" s="89"/>
      <c r="G17" s="81"/>
      <c r="H17" s="82"/>
      <c r="I17" s="82"/>
      <c r="J17" s="83"/>
      <c r="K17" s="68"/>
    </row>
    <row r="18" spans="1:11" ht="23.25" customHeight="1" x14ac:dyDescent="0.25">
      <c r="A18" s="69"/>
      <c r="B18" s="43" t="s">
        <v>16</v>
      </c>
      <c r="C18" s="44"/>
      <c r="D18" s="46" t="s">
        <v>6</v>
      </c>
      <c r="E18" s="45" t="s">
        <v>18</v>
      </c>
      <c r="F18" s="89"/>
      <c r="G18" s="81"/>
      <c r="H18" s="82"/>
      <c r="I18" s="82"/>
      <c r="J18" s="83"/>
      <c r="K18" s="68"/>
    </row>
    <row r="19" spans="1:11" x14ac:dyDescent="0.25">
      <c r="A19" s="69"/>
      <c r="B19" s="51">
        <f>B5</f>
        <v>0.5</v>
      </c>
      <c r="C19" s="25" t="s">
        <v>7</v>
      </c>
      <c r="D19" s="9">
        <f>D5</f>
        <v>0.65</v>
      </c>
      <c r="E19" s="34"/>
      <c r="F19" s="89"/>
      <c r="G19" s="81"/>
      <c r="H19" s="82"/>
      <c r="I19" s="82"/>
      <c r="J19" s="83"/>
      <c r="K19" s="68"/>
    </row>
    <row r="20" spans="1:11" ht="15.75" thickBot="1" x14ac:dyDescent="0.3">
      <c r="A20" s="69"/>
      <c r="B20" s="52">
        <f>B11</f>
        <v>5000</v>
      </c>
      <c r="C20" s="25" t="s">
        <v>1</v>
      </c>
      <c r="D20" s="10">
        <f>B20</f>
        <v>5000</v>
      </c>
      <c r="E20" s="34"/>
      <c r="F20" s="89"/>
      <c r="G20" s="81"/>
      <c r="H20" s="82"/>
      <c r="I20" s="82"/>
      <c r="J20" s="83"/>
      <c r="K20" s="68"/>
    </row>
    <row r="21" spans="1:11" ht="15.75" thickBot="1" x14ac:dyDescent="0.3">
      <c r="A21" s="69"/>
      <c r="B21" s="17">
        <v>0.5</v>
      </c>
      <c r="C21" s="25" t="s">
        <v>24</v>
      </c>
      <c r="D21" s="11">
        <f>B21</f>
        <v>0.5</v>
      </c>
      <c r="E21" s="34"/>
      <c r="F21" s="89"/>
      <c r="G21" s="81"/>
      <c r="H21" s="82"/>
      <c r="I21" s="82"/>
      <c r="J21" s="83"/>
      <c r="K21" s="68"/>
    </row>
    <row r="22" spans="1:11" ht="15.75" thickBot="1" x14ac:dyDescent="0.3">
      <c r="A22" s="69"/>
      <c r="B22" s="18">
        <v>2</v>
      </c>
      <c r="C22" s="25" t="s">
        <v>23</v>
      </c>
      <c r="D22" s="11">
        <f t="shared" ref="D22:D23" si="1">B22</f>
        <v>2</v>
      </c>
      <c r="E22" s="34"/>
      <c r="F22" s="89"/>
      <c r="G22" s="81"/>
      <c r="H22" s="82"/>
      <c r="I22" s="82"/>
      <c r="J22" s="83"/>
      <c r="K22" s="68"/>
    </row>
    <row r="23" spans="1:11" ht="16.5" thickTop="1" thickBot="1" x14ac:dyDescent="0.3">
      <c r="A23" s="69"/>
      <c r="B23" s="19">
        <v>12</v>
      </c>
      <c r="C23" s="25" t="s">
        <v>22</v>
      </c>
      <c r="D23" s="11">
        <f t="shared" si="1"/>
        <v>12</v>
      </c>
      <c r="E23" s="34"/>
      <c r="F23" s="89"/>
      <c r="G23" s="81"/>
      <c r="H23" s="82"/>
      <c r="I23" s="82"/>
      <c r="J23" s="83"/>
      <c r="K23" s="68"/>
    </row>
    <row r="24" spans="1:11" ht="16.5" thickTop="1" thickBot="1" x14ac:dyDescent="0.3">
      <c r="A24" s="69"/>
      <c r="B24" s="20">
        <v>50000</v>
      </c>
      <c r="C24" s="40" t="s">
        <v>20</v>
      </c>
      <c r="D24" s="4">
        <f>B24</f>
        <v>50000</v>
      </c>
      <c r="E24" s="35"/>
      <c r="F24" s="89"/>
      <c r="G24" s="81"/>
      <c r="H24" s="82"/>
      <c r="I24" s="82"/>
      <c r="J24" s="83"/>
      <c r="K24" s="68"/>
    </row>
    <row r="25" spans="1:11" ht="40.5" customHeight="1" thickTop="1" thickBot="1" x14ac:dyDescent="0.3">
      <c r="A25" s="69"/>
      <c r="B25" s="59">
        <v>0</v>
      </c>
      <c r="C25" s="47" t="s">
        <v>28</v>
      </c>
      <c r="D25" s="64">
        <f>D32+D34*12</f>
        <v>1501339.2857142857</v>
      </c>
      <c r="E25" s="65"/>
      <c r="F25" s="89"/>
      <c r="G25" s="81"/>
      <c r="H25" s="82"/>
      <c r="I25" s="82"/>
      <c r="J25" s="83"/>
      <c r="K25" s="68"/>
    </row>
    <row r="26" spans="1:11" ht="25.5" x14ac:dyDescent="0.25">
      <c r="A26" s="69"/>
      <c r="B26" s="53">
        <f>B19*B20*B21</f>
        <v>1250</v>
      </c>
      <c r="C26" s="26" t="s">
        <v>8</v>
      </c>
      <c r="D26" s="12">
        <f>(D19)*D20*D21</f>
        <v>1625</v>
      </c>
      <c r="E26" s="27">
        <f>B26-D26</f>
        <v>-375</v>
      </c>
      <c r="F26" s="89"/>
      <c r="G26" s="81"/>
      <c r="H26" s="82"/>
      <c r="I26" s="82"/>
      <c r="J26" s="83"/>
      <c r="K26" s="68"/>
    </row>
    <row r="27" spans="1:11" ht="25.5" x14ac:dyDescent="0.25">
      <c r="A27" s="69"/>
      <c r="B27" s="54">
        <f>(1-B19)*B20*B23</f>
        <v>30000</v>
      </c>
      <c r="C27" s="25" t="s">
        <v>9</v>
      </c>
      <c r="D27" s="13">
        <f>(1-D19)*D20*D23</f>
        <v>21000</v>
      </c>
      <c r="E27" s="28">
        <f>B27-D27</f>
        <v>9000</v>
      </c>
      <c r="F27" s="89"/>
      <c r="G27" s="81"/>
      <c r="H27" s="82"/>
      <c r="I27" s="82"/>
      <c r="J27" s="83"/>
      <c r="K27" s="68"/>
    </row>
    <row r="28" spans="1:11" x14ac:dyDescent="0.25">
      <c r="A28" s="69"/>
      <c r="B28" s="55">
        <f>SUM(B26:B27)</f>
        <v>31250</v>
      </c>
      <c r="C28" s="25" t="s">
        <v>10</v>
      </c>
      <c r="D28" s="14">
        <f>SUM(D26:D27)</f>
        <v>22625</v>
      </c>
      <c r="E28" s="29">
        <f>SUM(E26:E27)</f>
        <v>8625</v>
      </c>
      <c r="F28" s="89"/>
      <c r="G28" s="81"/>
      <c r="H28" s="82"/>
      <c r="I28" s="82"/>
      <c r="J28" s="83"/>
      <c r="K28" s="68"/>
    </row>
    <row r="29" spans="1:11" x14ac:dyDescent="0.25">
      <c r="A29" s="69"/>
      <c r="B29" s="56">
        <f>B20*B22*(1-B19)</f>
        <v>5000</v>
      </c>
      <c r="C29" s="25" t="s">
        <v>11</v>
      </c>
      <c r="D29" s="15">
        <f>D20*D22*(1-D19)</f>
        <v>3500</v>
      </c>
      <c r="E29" s="29">
        <f>B29-D29</f>
        <v>1500</v>
      </c>
      <c r="F29" s="89"/>
      <c r="G29" s="81"/>
      <c r="H29" s="82"/>
      <c r="I29" s="82"/>
      <c r="J29" s="83"/>
      <c r="K29" s="68"/>
    </row>
    <row r="30" spans="1:11" x14ac:dyDescent="0.25">
      <c r="A30" s="69"/>
      <c r="B30" s="56">
        <v>0</v>
      </c>
      <c r="C30" s="41" t="s">
        <v>12</v>
      </c>
      <c r="D30" s="15">
        <f>B28-D28</f>
        <v>8625</v>
      </c>
      <c r="E30" s="30"/>
      <c r="F30" s="89"/>
      <c r="G30" s="81"/>
      <c r="H30" s="82"/>
      <c r="I30" s="82"/>
      <c r="J30" s="83"/>
      <c r="K30" s="68"/>
    </row>
    <row r="31" spans="1:11" x14ac:dyDescent="0.25">
      <c r="A31" s="69"/>
      <c r="B31" s="56">
        <v>0</v>
      </c>
      <c r="C31" s="41" t="s">
        <v>13</v>
      </c>
      <c r="D31" s="15">
        <f>D30/2000</f>
        <v>4.3125</v>
      </c>
      <c r="E31" s="30"/>
      <c r="F31" s="89"/>
      <c r="G31" s="81"/>
      <c r="H31" s="82"/>
      <c r="I31" s="82"/>
      <c r="J31" s="83"/>
      <c r="K31" s="68"/>
    </row>
    <row r="32" spans="1:11" x14ac:dyDescent="0.25">
      <c r="A32" s="69"/>
      <c r="B32" s="56">
        <v>0</v>
      </c>
      <c r="C32" s="41" t="s">
        <v>31</v>
      </c>
      <c r="D32" s="22">
        <f>B24*D31</f>
        <v>215625</v>
      </c>
      <c r="E32" s="31"/>
      <c r="F32" s="89"/>
      <c r="G32" s="81"/>
      <c r="H32" s="82"/>
      <c r="I32" s="82"/>
      <c r="J32" s="83"/>
      <c r="K32" s="68"/>
    </row>
    <row r="33" spans="1:11" x14ac:dyDescent="0.25">
      <c r="A33" s="69"/>
      <c r="B33" s="57">
        <v>0</v>
      </c>
      <c r="C33" s="41" t="s">
        <v>14</v>
      </c>
      <c r="D33" s="15">
        <f>B29-D29</f>
        <v>1500</v>
      </c>
      <c r="E33" s="32"/>
      <c r="F33" s="89"/>
      <c r="G33" s="81"/>
      <c r="H33" s="82"/>
      <c r="I33" s="82"/>
      <c r="J33" s="83"/>
      <c r="K33" s="68"/>
    </row>
    <row r="34" spans="1:11" ht="15.75" thickBot="1" x14ac:dyDescent="0.3">
      <c r="A34" s="69"/>
      <c r="B34" s="58">
        <v>0</v>
      </c>
      <c r="C34" s="42" t="s">
        <v>15</v>
      </c>
      <c r="D34" s="23">
        <f>B15*D33</f>
        <v>107142.85714285714</v>
      </c>
      <c r="E34" s="33"/>
      <c r="F34" s="89"/>
      <c r="G34" s="84"/>
      <c r="H34" s="85"/>
      <c r="I34" s="85"/>
      <c r="J34" s="86"/>
      <c r="K34" s="68"/>
    </row>
    <row r="35" spans="1:11" ht="22.5" customHeight="1" x14ac:dyDescent="0.25">
      <c r="A35" s="69"/>
      <c r="B35" s="69"/>
      <c r="C35" s="69"/>
      <c r="D35" s="69"/>
      <c r="E35" s="69"/>
      <c r="F35" s="69"/>
      <c r="G35" s="69"/>
      <c r="H35" s="69"/>
      <c r="I35" s="69"/>
      <c r="J35" s="69"/>
      <c r="K35" s="69"/>
    </row>
    <row r="36" spans="1:11" ht="35.25" customHeight="1" x14ac:dyDescent="0.25">
      <c r="A36" s="69"/>
      <c r="B36" s="69"/>
      <c r="C36" s="87" t="s">
        <v>32</v>
      </c>
      <c r="D36" s="87"/>
      <c r="E36" s="87"/>
      <c r="F36" s="87"/>
      <c r="G36" s="87"/>
      <c r="H36" s="88"/>
      <c r="I36" s="88"/>
      <c r="J36" s="88"/>
      <c r="K36" s="88"/>
    </row>
    <row r="37" spans="1:11" ht="23.25" customHeight="1" x14ac:dyDescent="0.25">
      <c r="A37" s="69"/>
      <c r="B37" s="69"/>
      <c r="C37" s="70" t="s">
        <v>33</v>
      </c>
      <c r="D37" s="70"/>
      <c r="E37" s="70"/>
      <c r="F37" s="70"/>
      <c r="G37" s="70"/>
      <c r="H37" s="88"/>
      <c r="I37" s="88"/>
      <c r="J37" s="88"/>
      <c r="K37" s="88"/>
    </row>
    <row r="38" spans="1:11" ht="23.25" customHeight="1" x14ac:dyDescent="0.25">
      <c r="A38" s="69"/>
      <c r="B38" s="69"/>
      <c r="C38" s="70" t="s">
        <v>34</v>
      </c>
      <c r="D38" s="70"/>
      <c r="E38" s="70"/>
      <c r="F38" s="70"/>
      <c r="G38" s="70"/>
      <c r="H38" s="88"/>
      <c r="I38" s="88"/>
      <c r="J38" s="88"/>
      <c r="K38" s="88"/>
    </row>
    <row r="39" spans="1:11" ht="23.25" customHeight="1" x14ac:dyDescent="0.25">
      <c r="A39" s="69"/>
      <c r="B39" s="69"/>
      <c r="C39" s="70" t="s">
        <v>35</v>
      </c>
      <c r="D39" s="70"/>
      <c r="E39" s="70"/>
      <c r="F39" s="70"/>
      <c r="G39" s="70"/>
      <c r="H39" s="88"/>
      <c r="I39" s="88"/>
      <c r="J39" s="88"/>
      <c r="K39" s="88"/>
    </row>
    <row r="40" spans="1:11" ht="22.5" customHeight="1" x14ac:dyDescent="0.25">
      <c r="A40" s="69"/>
      <c r="B40" s="69"/>
      <c r="C40" s="69"/>
      <c r="D40" s="69"/>
      <c r="E40" s="69"/>
      <c r="F40" s="69"/>
      <c r="G40" s="69"/>
      <c r="H40" s="69"/>
      <c r="I40" s="69"/>
      <c r="J40" s="69"/>
      <c r="K40" s="69"/>
    </row>
    <row r="41" spans="1:11" x14ac:dyDescent="0.25">
      <c r="G41" s="1"/>
      <c r="H41" s="1"/>
      <c r="I41" s="1"/>
    </row>
    <row r="42" spans="1:11" x14ac:dyDescent="0.25">
      <c r="G42" s="1"/>
      <c r="H42" s="1"/>
      <c r="I42" s="1"/>
    </row>
    <row r="43" spans="1:11" x14ac:dyDescent="0.25">
      <c r="G43" s="1"/>
      <c r="H43" s="1"/>
      <c r="I43" s="1"/>
    </row>
    <row r="44" spans="1:11" x14ac:dyDescent="0.25">
      <c r="G44" s="1"/>
      <c r="H44" s="1"/>
      <c r="I44" s="1"/>
    </row>
    <row r="45" spans="1:11" x14ac:dyDescent="0.25">
      <c r="G45" s="1"/>
      <c r="H45" s="1"/>
      <c r="I45" s="1"/>
    </row>
    <row r="46" spans="1:11" x14ac:dyDescent="0.25">
      <c r="G46" s="1"/>
      <c r="H46" s="1"/>
      <c r="I46" s="1"/>
    </row>
    <row r="47" spans="1:11" x14ac:dyDescent="0.25">
      <c r="G47" s="1"/>
      <c r="H47" s="1"/>
      <c r="I47" s="1"/>
    </row>
    <row r="48" spans="1:11" x14ac:dyDescent="0.25">
      <c r="G48" s="1"/>
      <c r="H48" s="1"/>
      <c r="I48" s="1"/>
    </row>
    <row r="49" spans="3:3" s="1" customFormat="1" x14ac:dyDescent="0.25">
      <c r="C49" s="24"/>
    </row>
    <row r="50" spans="3:3" s="1" customFormat="1" x14ac:dyDescent="0.25">
      <c r="C50" s="24"/>
    </row>
    <row r="51" spans="3:3" s="1" customFormat="1" x14ac:dyDescent="0.25">
      <c r="C51" s="24"/>
    </row>
    <row r="52" spans="3:3" s="1" customFormat="1" x14ac:dyDescent="0.25">
      <c r="C52" s="24"/>
    </row>
    <row r="53" spans="3:3" s="1" customFormat="1" x14ac:dyDescent="0.25">
      <c r="C53" s="24"/>
    </row>
    <row r="54" spans="3:3" s="1" customFormat="1" x14ac:dyDescent="0.25">
      <c r="C54" s="24"/>
    </row>
    <row r="55" spans="3:3" s="1" customFormat="1" x14ac:dyDescent="0.25">
      <c r="C55" s="24"/>
    </row>
    <row r="56" spans="3:3" s="1" customFormat="1" x14ac:dyDescent="0.25">
      <c r="C56" s="24"/>
    </row>
    <row r="57" spans="3:3" s="1" customFormat="1" x14ac:dyDescent="0.25">
      <c r="C57" s="24"/>
    </row>
    <row r="58" spans="3:3" s="1" customFormat="1" x14ac:dyDescent="0.25">
      <c r="C58" s="24"/>
    </row>
    <row r="59" spans="3:3" s="1" customFormat="1" x14ac:dyDescent="0.25">
      <c r="C59" s="24"/>
    </row>
    <row r="60" spans="3:3" s="1" customFormat="1" x14ac:dyDescent="0.25">
      <c r="C60" s="24"/>
    </row>
    <row r="61" spans="3:3" s="1" customFormat="1" x14ac:dyDescent="0.25">
      <c r="C61" s="24"/>
    </row>
    <row r="62" spans="3:3" s="1" customFormat="1" x14ac:dyDescent="0.25">
      <c r="C62" s="24"/>
    </row>
    <row r="63" spans="3:3" s="1" customFormat="1" x14ac:dyDescent="0.25">
      <c r="C63" s="24"/>
    </row>
    <row r="64" spans="3:3" s="1" customFormat="1" x14ac:dyDescent="0.25">
      <c r="C64" s="24"/>
    </row>
    <row r="65" spans="3:3" s="1" customFormat="1" x14ac:dyDescent="0.25">
      <c r="C65" s="24"/>
    </row>
    <row r="66" spans="3:3" s="1" customFormat="1" x14ac:dyDescent="0.25">
      <c r="C66" s="24"/>
    </row>
    <row r="67" spans="3:3" s="1" customFormat="1" x14ac:dyDescent="0.25">
      <c r="C67" s="24"/>
    </row>
    <row r="68" spans="3:3" s="1" customFormat="1" x14ac:dyDescent="0.25">
      <c r="C68" s="24"/>
    </row>
    <row r="69" spans="3:3" s="1" customFormat="1" x14ac:dyDescent="0.25">
      <c r="C69" s="24"/>
    </row>
    <row r="70" spans="3:3" s="1" customFormat="1" x14ac:dyDescent="0.25">
      <c r="C70" s="24"/>
    </row>
    <row r="71" spans="3:3" s="1" customFormat="1" x14ac:dyDescent="0.25">
      <c r="C71" s="24"/>
    </row>
    <row r="72" spans="3:3" s="1" customFormat="1" x14ac:dyDescent="0.25">
      <c r="C72" s="24"/>
    </row>
    <row r="73" spans="3:3" s="1" customFormat="1" x14ac:dyDescent="0.25">
      <c r="C73" s="24"/>
    </row>
    <row r="74" spans="3:3" s="1" customFormat="1" x14ac:dyDescent="0.25">
      <c r="C74" s="24"/>
    </row>
    <row r="75" spans="3:3" s="1" customFormat="1" x14ac:dyDescent="0.25">
      <c r="C75" s="24"/>
    </row>
    <row r="76" spans="3:3" s="1" customFormat="1" x14ac:dyDescent="0.25">
      <c r="C76" s="24"/>
    </row>
    <row r="77" spans="3:3" s="1" customFormat="1" x14ac:dyDescent="0.25">
      <c r="C77" s="24"/>
    </row>
    <row r="78" spans="3:3" s="1" customFormat="1" x14ac:dyDescent="0.25">
      <c r="C78" s="24"/>
    </row>
    <row r="79" spans="3:3" s="1" customFormat="1" x14ac:dyDescent="0.25">
      <c r="C79" s="24"/>
    </row>
    <row r="80" spans="3:3" s="1" customFormat="1" x14ac:dyDescent="0.25">
      <c r="C80" s="24"/>
    </row>
    <row r="81" spans="3:3" s="1" customFormat="1" x14ac:dyDescent="0.25">
      <c r="C81" s="24"/>
    </row>
    <row r="82" spans="3:3" s="1" customFormat="1" x14ac:dyDescent="0.25">
      <c r="C82" s="24"/>
    </row>
    <row r="83" spans="3:3" s="1" customFormat="1" x14ac:dyDescent="0.25">
      <c r="C83" s="24"/>
    </row>
    <row r="84" spans="3:3" s="1" customFormat="1" x14ac:dyDescent="0.25">
      <c r="C84" s="24"/>
    </row>
    <row r="85" spans="3:3" s="1" customFormat="1" x14ac:dyDescent="0.25">
      <c r="C85" s="24"/>
    </row>
    <row r="86" spans="3:3" s="1" customFormat="1" x14ac:dyDescent="0.25">
      <c r="C86" s="24"/>
    </row>
    <row r="87" spans="3:3" s="1" customFormat="1" x14ac:dyDescent="0.25">
      <c r="C87" s="24"/>
    </row>
    <row r="88" spans="3:3" s="1" customFormat="1" x14ac:dyDescent="0.25">
      <c r="C88" s="24"/>
    </row>
    <row r="89" spans="3:3" s="1" customFormat="1" x14ac:dyDescent="0.25">
      <c r="C89" s="24"/>
    </row>
    <row r="90" spans="3:3" s="1" customFormat="1" x14ac:dyDescent="0.25">
      <c r="C90" s="24"/>
    </row>
    <row r="91" spans="3:3" s="1" customFormat="1" x14ac:dyDescent="0.25">
      <c r="C91" s="24"/>
    </row>
    <row r="92" spans="3:3" s="1" customFormat="1" x14ac:dyDescent="0.25">
      <c r="C92" s="24"/>
    </row>
    <row r="93" spans="3:3" s="1" customFormat="1" x14ac:dyDescent="0.25">
      <c r="C93" s="24"/>
    </row>
    <row r="94" spans="3:3" s="1" customFormat="1" x14ac:dyDescent="0.25">
      <c r="C94" s="24"/>
    </row>
    <row r="95" spans="3:3" s="1" customFormat="1" x14ac:dyDescent="0.25">
      <c r="C95" s="24"/>
    </row>
    <row r="96" spans="3:3" s="1" customFormat="1" x14ac:dyDescent="0.25">
      <c r="C96" s="24"/>
    </row>
    <row r="97" spans="3:3" s="1" customFormat="1" x14ac:dyDescent="0.25">
      <c r="C97" s="24"/>
    </row>
    <row r="98" spans="3:3" s="1" customFormat="1" x14ac:dyDescent="0.25">
      <c r="C98" s="24"/>
    </row>
    <row r="99" spans="3:3" s="1" customFormat="1" x14ac:dyDescent="0.25">
      <c r="C99" s="24"/>
    </row>
    <row r="100" spans="3:3" s="1" customFormat="1" x14ac:dyDescent="0.25">
      <c r="C100" s="24"/>
    </row>
    <row r="101" spans="3:3" s="1" customFormat="1" x14ac:dyDescent="0.25">
      <c r="C101" s="24"/>
    </row>
    <row r="102" spans="3:3" s="1" customFormat="1" x14ac:dyDescent="0.25">
      <c r="C102" s="24"/>
    </row>
    <row r="103" spans="3:3" s="1" customFormat="1" x14ac:dyDescent="0.25">
      <c r="C103" s="24"/>
    </row>
    <row r="104" spans="3:3" s="1" customFormat="1" x14ac:dyDescent="0.25">
      <c r="C104" s="24"/>
    </row>
    <row r="105" spans="3:3" s="1" customFormat="1" x14ac:dyDescent="0.25">
      <c r="C105" s="24"/>
    </row>
    <row r="106" spans="3:3" s="1" customFormat="1" x14ac:dyDescent="0.25">
      <c r="C106" s="24"/>
    </row>
    <row r="107" spans="3:3" s="1" customFormat="1" x14ac:dyDescent="0.25">
      <c r="C107" s="24"/>
    </row>
    <row r="108" spans="3:3" s="1" customFormat="1" x14ac:dyDescent="0.25">
      <c r="C108" s="24"/>
    </row>
    <row r="109" spans="3:3" s="1" customFormat="1" x14ac:dyDescent="0.25">
      <c r="C109" s="24"/>
    </row>
    <row r="110" spans="3:3" s="1" customFormat="1" x14ac:dyDescent="0.25">
      <c r="C110" s="24"/>
    </row>
  </sheetData>
  <sheetProtection selectLockedCells="1"/>
  <mergeCells count="22">
    <mergeCell ref="A40:K40"/>
    <mergeCell ref="B1:E1"/>
    <mergeCell ref="A1:A34"/>
    <mergeCell ref="K1:K34"/>
    <mergeCell ref="F1:F34"/>
    <mergeCell ref="B2:E2"/>
    <mergeCell ref="G2:J2"/>
    <mergeCell ref="A35:K35"/>
    <mergeCell ref="C39:G39"/>
    <mergeCell ref="B16:E16"/>
    <mergeCell ref="G3:J4"/>
    <mergeCell ref="G5:J34"/>
    <mergeCell ref="C36:G36"/>
    <mergeCell ref="A36:B39"/>
    <mergeCell ref="C37:G37"/>
    <mergeCell ref="C38:G38"/>
    <mergeCell ref="H36:K39"/>
    <mergeCell ref="B3:E3"/>
    <mergeCell ref="D25:E25"/>
    <mergeCell ref="B17:E17"/>
    <mergeCell ref="D10:E10"/>
    <mergeCell ref="G1:J1"/>
  </mergeCells>
  <hyperlinks>
    <hyperlink ref="C38:E38" r:id="rId1" display="or start a free, 30-day trial!" xr:uid="{01934ADE-614C-4B4A-9E71-32DF972BB109}"/>
    <hyperlink ref="C37:E37" r:id="rId2" display="Customer Service" xr:uid="{67DF9402-CD99-49F6-84F6-828EE1296381}"/>
  </hyperlinks>
  <pageMargins left="0.7" right="0.7" top="0.75" bottom="0.75" header="0.3" footer="0.3"/>
  <pageSetup orientation="landscape" r:id="rId3"/>
  <ignoredErrors>
    <ignoredError sqref="E28" formula="1"/>
  </ignoredError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FCR Calculator</vt:lpstr>
      <vt:lpstr>'FCR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Giva</dc:creator>
  <cp:lastModifiedBy>Ron Biagini</cp:lastModifiedBy>
  <cp:lastPrinted>2013-05-23T22:55:37Z</cp:lastPrinted>
  <dcterms:created xsi:type="dcterms:W3CDTF">2010-04-02T14:12:52Z</dcterms:created>
  <dcterms:modified xsi:type="dcterms:W3CDTF">2024-07-31T15:09:38Z</dcterms:modified>
</cp:coreProperties>
</file>